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安装工程" sheetId="1" r:id="rId1"/>
  </sheets>
  <definedNames>
    <definedName name="_xlnm._FilterDatabase" localSheetId="0" hidden="1">安装工程!$A$6:$G$51</definedName>
  </definedNames>
  <calcPr calcId="144525"/>
</workbook>
</file>

<file path=xl/sharedStrings.xml><?xml version="1.0" encoding="utf-8"?>
<sst xmlns="http://schemas.openxmlformats.org/spreadsheetml/2006/main" count="175" uniqueCount="99">
  <si>
    <t>站前广场项目（预算）清单</t>
  </si>
  <si>
    <t>序号</t>
  </si>
  <si>
    <t>项目名称</t>
  </si>
  <si>
    <t>计量
单位</t>
  </si>
  <si>
    <t>工程量</t>
  </si>
  <si>
    <t xml:space="preserve">  综合单价（含税）</t>
  </si>
  <si>
    <t>合  价（含税）</t>
  </si>
  <si>
    <t>备   注</t>
  </si>
  <si>
    <t>A</t>
  </si>
  <si>
    <t>B</t>
  </si>
  <si>
    <t>C=A*B</t>
  </si>
  <si>
    <t>一</t>
  </si>
  <si>
    <t>园林土建部分</t>
  </si>
  <si>
    <t>1</t>
  </si>
  <si>
    <t>土石方开挖(开挖深度30cm)</t>
  </si>
  <si>
    <t>m3</t>
  </si>
  <si>
    <t>土石方开挖回填综合考虑</t>
  </si>
  <si>
    <t>2</t>
  </si>
  <si>
    <t>场地平整及素土夯实</t>
  </si>
  <si>
    <t>m2</t>
  </si>
  <si>
    <t>夯实密度达到规范要求</t>
  </si>
  <si>
    <t>3</t>
  </si>
  <si>
    <t>50厚碎石垫层</t>
  </si>
  <si>
    <t>按规范要求</t>
  </si>
  <si>
    <t>4</t>
  </si>
  <si>
    <t>100厚C20砼垫层</t>
  </si>
  <si>
    <t>伸缩缝按规范要求设置</t>
  </si>
  <si>
    <t>5</t>
  </si>
  <si>
    <t>300*600*20厚烧面芝麻白花岗石铺贴（300*300*20芝麻黑光面边带）</t>
  </si>
  <si>
    <t>含砂浆找平层及结合层</t>
  </si>
  <si>
    <t>6</t>
  </si>
  <si>
    <t>100*150*1000青石路沿（新增边沿）</t>
  </si>
  <si>
    <t>m</t>
  </si>
  <si>
    <t>保留原运动场及周边路沿石</t>
  </si>
  <si>
    <t>7</t>
  </si>
  <si>
    <t>100厚C30砼面层</t>
  </si>
  <si>
    <t>素混凝土地面</t>
  </si>
  <si>
    <t>8</t>
  </si>
  <si>
    <t>汀步青石（1000*400*50）</t>
  </si>
  <si>
    <t>青石板材料为原有，重新安装</t>
  </si>
  <si>
    <t>9</t>
  </si>
  <si>
    <t>梯步</t>
  </si>
  <si>
    <t>含基础</t>
  </si>
  <si>
    <t>10</t>
  </si>
  <si>
    <t>小挡墙</t>
  </si>
  <si>
    <t>11</t>
  </si>
  <si>
    <t>余土外运出渣</t>
  </si>
  <si>
    <t>场地土石方开挖回填后余土外运，运输方式及运距自行考虑</t>
  </si>
  <si>
    <t>二</t>
  </si>
  <si>
    <t>植物部分</t>
  </si>
  <si>
    <t>土石方开挖(开挖深度20cm)</t>
  </si>
  <si>
    <t>绿化地场地平整</t>
  </si>
  <si>
    <t>桂花（杆径13-15cm)</t>
  </si>
  <si>
    <t>株</t>
  </si>
  <si>
    <t>树形优美</t>
  </si>
  <si>
    <t>丛生紫荆（高2-2.5m,冠幅1.5-2m)</t>
  </si>
  <si>
    <t>茶花（高1.5-1.8m,冠幅1.2-1.5m)</t>
  </si>
  <si>
    <t>台湾二号草坪</t>
  </si>
  <si>
    <t>密铺</t>
  </si>
  <si>
    <t>三</t>
  </si>
  <si>
    <t>水电部分</t>
  </si>
  <si>
    <t>绿化给水沟槽土方人工开挖及回填</t>
  </si>
  <si>
    <t>DN50PPR给水管</t>
  </si>
  <si>
    <t>DN25PPR给水管</t>
  </si>
  <si>
    <t>DN50水表组</t>
  </si>
  <si>
    <t>个</t>
  </si>
  <si>
    <t>DN50球阀</t>
  </si>
  <si>
    <t>DN50倒流防止器</t>
  </si>
  <si>
    <t>快速取水阀（不锈钢）</t>
  </si>
  <si>
    <t>水表检查井</t>
  </si>
  <si>
    <t>UPVC排水管沟槽土方人工开挖及回填</t>
  </si>
  <si>
    <t>DN200UPVC排水管/双壁波纹管安装</t>
  </si>
  <si>
    <t>落水暗井300*300*500mm（砖砌）</t>
  </si>
  <si>
    <t>套</t>
  </si>
  <si>
    <t>12</t>
  </si>
  <si>
    <t>照明系统管沟沟槽土方人工开挖及回填</t>
  </si>
  <si>
    <t>13</t>
  </si>
  <si>
    <t>配电箱</t>
  </si>
  <si>
    <t>14</t>
  </si>
  <si>
    <t>DN32PVC穿线管预埋</t>
  </si>
  <si>
    <t>15</t>
  </si>
  <si>
    <t>BV3*6线缆</t>
  </si>
  <si>
    <t>16</t>
  </si>
  <si>
    <t>庭院灯安装（H:3m,100WLED灯源）</t>
  </si>
  <si>
    <t>盏</t>
  </si>
  <si>
    <t>17</t>
  </si>
  <si>
    <t>庭院灯基础</t>
  </si>
  <si>
    <t>18</t>
  </si>
  <si>
    <t>背景音乐系统管沟沟槽土方人工开挖及回填</t>
  </si>
  <si>
    <t>19</t>
  </si>
  <si>
    <t>DN25PVC穿线管预埋</t>
  </si>
  <si>
    <t>20</t>
  </si>
  <si>
    <t>音响软线(RVVP-3*2.5)</t>
  </si>
  <si>
    <t>21</t>
  </si>
  <si>
    <t>草坪音响（15W）</t>
  </si>
  <si>
    <t>22</t>
  </si>
  <si>
    <t>照明系统及背景音乐手孔井</t>
  </si>
  <si>
    <t>四</t>
  </si>
  <si>
    <t>本工程造价合计：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</si>
</sst>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仿宋"/>
      <charset val="134"/>
    </font>
    <font>
      <b/>
      <sz val="12"/>
      <name val="仿宋"/>
      <charset val="134"/>
    </font>
    <font>
      <b/>
      <sz val="11"/>
      <name val="仿宋"/>
      <charset val="134"/>
    </font>
    <font>
      <sz val="10"/>
      <name val="仿宋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auto="1"/>
      </bottom>
      <diagonal/>
    </border>
    <border>
      <left style="thin">
        <color rgb="FF969696"/>
      </left>
      <right style="thin">
        <color rgb="FF969696"/>
      </right>
      <top/>
      <bottom style="thin">
        <color auto="1"/>
      </bottom>
      <diagonal/>
    </border>
    <border>
      <left style="thin">
        <color rgb="FF969696"/>
      </left>
      <right style="thin">
        <color rgb="FF969696"/>
      </right>
      <top/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indexed="5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0" fillId="21" borderId="11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22" fillId="24" borderId="12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left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left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</xf>
    <xf numFmtId="176" fontId="4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176" fontId="3" fillId="0" borderId="5" xfId="0" applyNumberFormat="1" applyFont="1" applyFill="1" applyBorder="1" applyAlignment="1" applyProtection="1">
      <alignment horizontal="left" vertical="center" wrapText="1"/>
    </xf>
    <xf numFmtId="176" fontId="4" fillId="0" borderId="5" xfId="0" applyNumberFormat="1" applyFont="1" applyFill="1" applyBorder="1" applyAlignment="1" applyProtection="1">
      <alignment horizontal="center" vertical="center" wrapText="1"/>
    </xf>
    <xf numFmtId="176" fontId="0" fillId="0" borderId="0" xfId="0" applyNumberForma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font>
        <b val="1"/>
      </font>
      <fill>
        <patternFill patternType="solid">
          <bgColor rgb="FFFF99CC"/>
        </patternFill>
      </fill>
    </dxf>
    <dxf>
      <font>
        <b val="1"/>
      </font>
      <fill>
        <patternFill patternType="solid">
          <bgColor rgb="FFFFCC99"/>
        </patternFill>
      </fill>
    </dxf>
    <dxf>
      <font>
        <b val="1"/>
      </font>
      <fill>
        <patternFill patternType="solid">
          <bgColor rgb="FFFFFF99"/>
        </patternFill>
      </fill>
    </dxf>
    <dxf>
      <fill>
        <patternFill patternType="solid">
          <bgColor rgb="FFFFFF99"/>
        </patternFill>
      </fill>
    </dxf>
    <dxf>
      <fill>
        <patternFill patternType="solid">
          <bgColor rgb="FFFF99CC"/>
        </patternFill>
      </fill>
    </dxf>
    <dxf>
      <fill>
        <patternFill patternType="solid">
          <bgColor rgb="FFFFCC99"/>
        </patternFill>
      </fill>
    </dxf>
    <dxf>
      <fill>
        <patternFill patternType="solid">
          <bgColor rgb="FFCC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2:J51"/>
  <sheetViews>
    <sheetView tabSelected="1" zoomScale="115" zoomScaleNormal="115" workbookViewId="0">
      <pane ySplit="6" topLeftCell="A37" activePane="bottomLeft" state="frozen"/>
      <selection/>
      <selection pane="bottomLeft" activeCell="A2" sqref="A2:G2"/>
    </sheetView>
  </sheetViews>
  <sheetFormatPr defaultColWidth="10.2166666666667" defaultRowHeight="13.5"/>
  <cols>
    <col min="1" max="1" width="5.66666666666667" style="1" customWidth="1"/>
    <col min="2" max="2" width="38.3333333333333" style="1" customWidth="1"/>
    <col min="3" max="3" width="7.775" style="1" customWidth="1"/>
    <col min="4" max="4" width="11.775" style="1" customWidth="1"/>
    <col min="5" max="5" width="13.2166666666667" style="1" customWidth="1"/>
    <col min="6" max="6" width="11.2166666666667" style="1" customWidth="1"/>
    <col min="7" max="7" width="33.775" style="1" customWidth="1"/>
    <col min="8" max="16368" width="10.2166666666667" style="1" customWidth="1"/>
    <col min="16369" max="16384" width="10.2166666666667" style="1"/>
  </cols>
  <sheetData>
    <row r="2" ht="22.5" spans="1:7">
      <c r="A2" s="2" t="s">
        <v>0</v>
      </c>
      <c r="B2" s="2"/>
      <c r="C2" s="2"/>
      <c r="D2" s="2"/>
      <c r="E2" s="2"/>
      <c r="F2" s="2"/>
      <c r="G2" s="2"/>
    </row>
    <row r="3" spans="1:7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</row>
    <row r="4" spans="1:7">
      <c r="A4" s="3"/>
      <c r="B4" s="3"/>
      <c r="C4" s="3"/>
      <c r="D4" s="4"/>
      <c r="E4" s="4"/>
      <c r="F4" s="4"/>
      <c r="G4" s="4"/>
    </row>
    <row r="5" spans="1:7">
      <c r="A5" s="3"/>
      <c r="B5" s="3"/>
      <c r="C5" s="3"/>
      <c r="D5" s="4"/>
      <c r="E5" s="4"/>
      <c r="F5" s="4"/>
      <c r="G5" s="4"/>
    </row>
    <row r="6" ht="14.25" spans="1:7">
      <c r="A6" s="3"/>
      <c r="B6" s="3"/>
      <c r="C6" s="3"/>
      <c r="D6" s="4" t="s">
        <v>8</v>
      </c>
      <c r="E6" s="4" t="s">
        <v>9</v>
      </c>
      <c r="F6" s="4" t="s">
        <v>10</v>
      </c>
      <c r="G6" s="4"/>
    </row>
    <row r="7" spans="1:7">
      <c r="A7" s="5" t="s">
        <v>11</v>
      </c>
      <c r="B7" s="6" t="s">
        <v>12</v>
      </c>
      <c r="C7" s="7"/>
      <c r="D7" s="7"/>
      <c r="E7" s="7"/>
      <c r="F7" s="7"/>
      <c r="G7" s="7"/>
    </row>
    <row r="8" outlineLevel="2" spans="1:7">
      <c r="A8" s="8" t="s">
        <v>13</v>
      </c>
      <c r="B8" s="9" t="s">
        <v>14</v>
      </c>
      <c r="C8" s="7" t="s">
        <v>15</v>
      </c>
      <c r="D8" s="7">
        <f>1086*0.3+242*0.3</f>
        <v>398.4</v>
      </c>
      <c r="E8" s="7">
        <v>10</v>
      </c>
      <c r="F8" s="7">
        <f t="shared" ref="F8:F18" si="0">D8*E8</f>
        <v>3984</v>
      </c>
      <c r="G8" s="7" t="s">
        <v>16</v>
      </c>
    </row>
    <row r="9" outlineLevel="2" spans="1:7">
      <c r="A9" s="8" t="s">
        <v>17</v>
      </c>
      <c r="B9" s="9" t="s">
        <v>18</v>
      </c>
      <c r="C9" s="7" t="s">
        <v>19</v>
      </c>
      <c r="D9" s="7">
        <f>D12+D14</f>
        <v>1328</v>
      </c>
      <c r="E9" s="7">
        <v>7.5</v>
      </c>
      <c r="F9" s="7">
        <f t="shared" si="0"/>
        <v>9960</v>
      </c>
      <c r="G9" s="7" t="s">
        <v>20</v>
      </c>
    </row>
    <row r="10" outlineLevel="2" spans="1:7">
      <c r="A10" s="8" t="s">
        <v>21</v>
      </c>
      <c r="B10" s="9" t="s">
        <v>22</v>
      </c>
      <c r="C10" s="7" t="s">
        <v>19</v>
      </c>
      <c r="D10" s="7">
        <v>1328</v>
      </c>
      <c r="E10" s="7">
        <v>12</v>
      </c>
      <c r="F10" s="7">
        <f t="shared" si="0"/>
        <v>15936</v>
      </c>
      <c r="G10" s="7" t="s">
        <v>23</v>
      </c>
    </row>
    <row r="11" outlineLevel="2" spans="1:7">
      <c r="A11" s="8" t="s">
        <v>24</v>
      </c>
      <c r="B11" s="9" t="s">
        <v>25</v>
      </c>
      <c r="C11" s="7" t="s">
        <v>19</v>
      </c>
      <c r="D11" s="7">
        <v>1086</v>
      </c>
      <c r="E11" s="7">
        <v>70</v>
      </c>
      <c r="F11" s="7">
        <f t="shared" si="0"/>
        <v>76020</v>
      </c>
      <c r="G11" s="7" t="s">
        <v>26</v>
      </c>
    </row>
    <row r="12" ht="24" outlineLevel="2" spans="1:7">
      <c r="A12" s="8" t="s">
        <v>27</v>
      </c>
      <c r="B12" s="9" t="s">
        <v>28</v>
      </c>
      <c r="C12" s="7" t="s">
        <v>19</v>
      </c>
      <c r="D12" s="7">
        <v>1086</v>
      </c>
      <c r="E12" s="7">
        <v>130</v>
      </c>
      <c r="F12" s="7">
        <f t="shared" si="0"/>
        <v>141180</v>
      </c>
      <c r="G12" s="7" t="s">
        <v>29</v>
      </c>
    </row>
    <row r="13" outlineLevel="2" spans="1:7">
      <c r="A13" s="8" t="s">
        <v>30</v>
      </c>
      <c r="B13" s="9" t="s">
        <v>31</v>
      </c>
      <c r="C13" s="7" t="s">
        <v>32</v>
      </c>
      <c r="D13" s="7">
        <v>145</v>
      </c>
      <c r="E13" s="7">
        <v>70</v>
      </c>
      <c r="F13" s="7">
        <f t="shared" si="0"/>
        <v>10150</v>
      </c>
      <c r="G13" s="7" t="s">
        <v>33</v>
      </c>
    </row>
    <row r="14" outlineLevel="2" spans="1:7">
      <c r="A14" s="8" t="s">
        <v>34</v>
      </c>
      <c r="B14" s="9" t="s">
        <v>35</v>
      </c>
      <c r="C14" s="7" t="s">
        <v>19</v>
      </c>
      <c r="D14" s="7">
        <v>242</v>
      </c>
      <c r="E14" s="7">
        <v>75</v>
      </c>
      <c r="F14" s="7">
        <f t="shared" si="0"/>
        <v>18150</v>
      </c>
      <c r="G14" s="7" t="s">
        <v>36</v>
      </c>
    </row>
    <row r="15" outlineLevel="2" spans="1:7">
      <c r="A15" s="8" t="s">
        <v>37</v>
      </c>
      <c r="B15" s="9" t="s">
        <v>38</v>
      </c>
      <c r="C15" s="7" t="s">
        <v>19</v>
      </c>
      <c r="D15" s="7">
        <v>26</v>
      </c>
      <c r="E15" s="7">
        <v>38</v>
      </c>
      <c r="F15" s="7">
        <f t="shared" si="0"/>
        <v>988</v>
      </c>
      <c r="G15" s="7" t="s">
        <v>39</v>
      </c>
    </row>
    <row r="16" outlineLevel="2" spans="1:7">
      <c r="A16" s="8" t="s">
        <v>40</v>
      </c>
      <c r="B16" s="9" t="s">
        <v>41</v>
      </c>
      <c r="C16" s="7" t="s">
        <v>32</v>
      </c>
      <c r="D16" s="7">
        <v>15</v>
      </c>
      <c r="E16" s="7">
        <v>165</v>
      </c>
      <c r="F16" s="7">
        <f t="shared" si="0"/>
        <v>2475</v>
      </c>
      <c r="G16" s="7" t="s">
        <v>42</v>
      </c>
    </row>
    <row r="17" outlineLevel="2" spans="1:7">
      <c r="A17" s="8" t="s">
        <v>43</v>
      </c>
      <c r="B17" s="9" t="s">
        <v>44</v>
      </c>
      <c r="C17" s="7" t="s">
        <v>32</v>
      </c>
      <c r="D17" s="7">
        <v>13.4</v>
      </c>
      <c r="E17" s="7">
        <v>175</v>
      </c>
      <c r="F17" s="7">
        <f t="shared" si="0"/>
        <v>2345</v>
      </c>
      <c r="G17" s="7" t="s">
        <v>42</v>
      </c>
    </row>
    <row r="18" ht="24" outlineLevel="2" spans="1:7">
      <c r="A18" s="8" t="s">
        <v>45</v>
      </c>
      <c r="B18" s="9" t="s">
        <v>46</v>
      </c>
      <c r="C18" s="7" t="s">
        <v>15</v>
      </c>
      <c r="D18" s="7">
        <f>1328*0.2</f>
        <v>265.6</v>
      </c>
      <c r="E18" s="7">
        <v>90</v>
      </c>
      <c r="F18" s="7">
        <f t="shared" si="0"/>
        <v>23904</v>
      </c>
      <c r="G18" s="7" t="s">
        <v>47</v>
      </c>
    </row>
    <row r="19" outlineLevel="2" spans="1:7">
      <c r="A19" s="10" t="s">
        <v>48</v>
      </c>
      <c r="B19" s="6" t="s">
        <v>49</v>
      </c>
      <c r="C19" s="7"/>
      <c r="D19" s="7"/>
      <c r="E19" s="7"/>
      <c r="F19" s="7"/>
      <c r="G19" s="7"/>
    </row>
    <row r="20" outlineLevel="2" spans="1:7">
      <c r="A20" s="8" t="s">
        <v>13</v>
      </c>
      <c r="B20" s="9" t="s">
        <v>50</v>
      </c>
      <c r="C20" s="7" t="s">
        <v>15</v>
      </c>
      <c r="D20" s="7">
        <f>(209.5+282+764)*0.2</f>
        <v>251.1</v>
      </c>
      <c r="E20" s="7">
        <v>10</v>
      </c>
      <c r="F20" s="7">
        <f t="shared" ref="F20:F25" si="1">D20*E20</f>
        <v>2511</v>
      </c>
      <c r="G20" s="7" t="s">
        <v>16</v>
      </c>
    </row>
    <row r="21" outlineLevel="2" spans="1:7">
      <c r="A21" s="8" t="s">
        <v>17</v>
      </c>
      <c r="B21" s="9" t="s">
        <v>51</v>
      </c>
      <c r="C21" s="7" t="s">
        <v>19</v>
      </c>
      <c r="D21" s="7">
        <f>209.5+282+764</f>
        <v>1255.5</v>
      </c>
      <c r="E21" s="7">
        <v>3</v>
      </c>
      <c r="F21" s="7">
        <f t="shared" si="1"/>
        <v>3766.5</v>
      </c>
      <c r="G21" s="7" t="s">
        <v>23</v>
      </c>
    </row>
    <row r="22" outlineLevel="2" spans="1:7">
      <c r="A22" s="8" t="s">
        <v>21</v>
      </c>
      <c r="B22" s="9" t="s">
        <v>52</v>
      </c>
      <c r="C22" s="7" t="s">
        <v>53</v>
      </c>
      <c r="D22" s="7">
        <v>8</v>
      </c>
      <c r="E22" s="7">
        <v>2100</v>
      </c>
      <c r="F22" s="7">
        <f t="shared" si="1"/>
        <v>16800</v>
      </c>
      <c r="G22" s="7" t="s">
        <v>54</v>
      </c>
    </row>
    <row r="23" outlineLevel="2" spans="1:7">
      <c r="A23" s="8" t="s">
        <v>24</v>
      </c>
      <c r="B23" s="9" t="s">
        <v>55</v>
      </c>
      <c r="C23" s="7" t="s">
        <v>53</v>
      </c>
      <c r="D23" s="7">
        <v>10</v>
      </c>
      <c r="E23" s="7">
        <v>180</v>
      </c>
      <c r="F23" s="7">
        <f t="shared" si="1"/>
        <v>1800</v>
      </c>
      <c r="G23" s="7" t="s">
        <v>54</v>
      </c>
    </row>
    <row r="24" outlineLevel="2" spans="1:7">
      <c r="A24" s="8" t="s">
        <v>27</v>
      </c>
      <c r="B24" s="9" t="s">
        <v>56</v>
      </c>
      <c r="C24" s="7" t="s">
        <v>53</v>
      </c>
      <c r="D24" s="7">
        <v>8</v>
      </c>
      <c r="E24" s="7">
        <v>150</v>
      </c>
      <c r="F24" s="7">
        <f t="shared" si="1"/>
        <v>1200</v>
      </c>
      <c r="G24" s="7" t="s">
        <v>54</v>
      </c>
    </row>
    <row r="25" outlineLevel="2" spans="1:7">
      <c r="A25" s="8" t="s">
        <v>30</v>
      </c>
      <c r="B25" s="11" t="s">
        <v>57</v>
      </c>
      <c r="C25" s="7" t="s">
        <v>19</v>
      </c>
      <c r="D25" s="12">
        <v>1255.5</v>
      </c>
      <c r="E25" s="12">
        <v>25</v>
      </c>
      <c r="F25" s="7">
        <f t="shared" si="1"/>
        <v>31387.5</v>
      </c>
      <c r="G25" s="7" t="s">
        <v>58</v>
      </c>
    </row>
    <row r="26" outlineLevel="2" spans="1:7">
      <c r="A26" s="10" t="s">
        <v>59</v>
      </c>
      <c r="B26" s="6" t="s">
        <v>60</v>
      </c>
      <c r="C26" s="12"/>
      <c r="D26" s="12"/>
      <c r="E26" s="12"/>
      <c r="F26" s="7"/>
      <c r="G26" s="12"/>
    </row>
    <row r="27" outlineLevel="2" spans="1:7">
      <c r="A27" s="13" t="s">
        <v>13</v>
      </c>
      <c r="B27" s="11" t="s">
        <v>61</v>
      </c>
      <c r="C27" s="12" t="s">
        <v>15</v>
      </c>
      <c r="D27" s="12">
        <f>71*0.3*0.3</f>
        <v>6.39</v>
      </c>
      <c r="E27" s="14">
        <v>30</v>
      </c>
      <c r="F27" s="15">
        <f t="shared" ref="F27:F35" si="2">D27*E27</f>
        <v>191.7</v>
      </c>
      <c r="G27" s="7" t="s">
        <v>16</v>
      </c>
    </row>
    <row r="28" outlineLevel="2" spans="1:7">
      <c r="A28" s="13" t="s">
        <v>17</v>
      </c>
      <c r="B28" s="11" t="s">
        <v>62</v>
      </c>
      <c r="C28" s="12" t="s">
        <v>32</v>
      </c>
      <c r="D28" s="12">
        <v>85</v>
      </c>
      <c r="E28" s="14">
        <v>26</v>
      </c>
      <c r="F28" s="15">
        <f t="shared" si="2"/>
        <v>2210</v>
      </c>
      <c r="G28" s="7" t="s">
        <v>23</v>
      </c>
    </row>
    <row r="29" outlineLevel="2" spans="1:7">
      <c r="A29" s="13" t="s">
        <v>21</v>
      </c>
      <c r="B29" s="11" t="s">
        <v>63</v>
      </c>
      <c r="C29" s="12" t="s">
        <v>32</v>
      </c>
      <c r="D29" s="12">
        <v>3</v>
      </c>
      <c r="E29" s="14">
        <v>13.7</v>
      </c>
      <c r="F29" s="15">
        <f t="shared" si="2"/>
        <v>41.1</v>
      </c>
      <c r="G29" s="7" t="s">
        <v>23</v>
      </c>
    </row>
    <row r="30" outlineLevel="2" spans="1:7">
      <c r="A30" s="13" t="s">
        <v>24</v>
      </c>
      <c r="B30" s="11" t="s">
        <v>64</v>
      </c>
      <c r="C30" s="12" t="s">
        <v>65</v>
      </c>
      <c r="D30" s="12">
        <v>1</v>
      </c>
      <c r="E30" s="14">
        <v>220</v>
      </c>
      <c r="F30" s="15">
        <f t="shared" si="2"/>
        <v>220</v>
      </c>
      <c r="G30" s="7" t="s">
        <v>23</v>
      </c>
    </row>
    <row r="31" outlineLevel="2" spans="1:7">
      <c r="A31" s="13" t="s">
        <v>27</v>
      </c>
      <c r="B31" s="11" t="s">
        <v>66</v>
      </c>
      <c r="C31" s="12" t="s">
        <v>65</v>
      </c>
      <c r="D31" s="12">
        <v>2</v>
      </c>
      <c r="E31" s="14">
        <v>85</v>
      </c>
      <c r="F31" s="15">
        <f t="shared" si="2"/>
        <v>170</v>
      </c>
      <c r="G31" s="7" t="s">
        <v>23</v>
      </c>
    </row>
    <row r="32" outlineLevel="2" spans="1:7">
      <c r="A32" s="13" t="s">
        <v>30</v>
      </c>
      <c r="B32" s="11" t="s">
        <v>67</v>
      </c>
      <c r="C32" s="12" t="s">
        <v>65</v>
      </c>
      <c r="D32" s="12">
        <v>1</v>
      </c>
      <c r="E32" s="14">
        <v>360</v>
      </c>
      <c r="F32" s="15">
        <f t="shared" si="2"/>
        <v>360</v>
      </c>
      <c r="G32" s="7" t="s">
        <v>23</v>
      </c>
    </row>
    <row r="33" outlineLevel="2" spans="1:7">
      <c r="A33" s="13" t="s">
        <v>34</v>
      </c>
      <c r="B33" s="11" t="s">
        <v>68</v>
      </c>
      <c r="C33" s="12" t="s">
        <v>65</v>
      </c>
      <c r="D33" s="12">
        <v>2</v>
      </c>
      <c r="E33" s="14">
        <v>80</v>
      </c>
      <c r="F33" s="15">
        <f t="shared" si="2"/>
        <v>160</v>
      </c>
      <c r="G33" s="7" t="s">
        <v>23</v>
      </c>
    </row>
    <row r="34" outlineLevel="2" spans="1:7">
      <c r="A34" s="13" t="s">
        <v>37</v>
      </c>
      <c r="B34" s="11" t="s">
        <v>69</v>
      </c>
      <c r="C34" s="12" t="s">
        <v>65</v>
      </c>
      <c r="D34" s="12">
        <v>1</v>
      </c>
      <c r="E34" s="14">
        <v>550</v>
      </c>
      <c r="F34" s="15">
        <f t="shared" si="2"/>
        <v>550</v>
      </c>
      <c r="G34" s="7" t="s">
        <v>23</v>
      </c>
    </row>
    <row r="35" outlineLevel="2" spans="1:7">
      <c r="A35" s="13" t="s">
        <v>40</v>
      </c>
      <c r="B35" s="11" t="s">
        <v>70</v>
      </c>
      <c r="C35" s="12" t="s">
        <v>15</v>
      </c>
      <c r="D35" s="12">
        <f>72*0.5*0.4</f>
        <v>14.4</v>
      </c>
      <c r="E35" s="14">
        <v>30</v>
      </c>
      <c r="F35" s="15">
        <f t="shared" si="2"/>
        <v>432</v>
      </c>
      <c r="G35" s="7" t="s">
        <v>16</v>
      </c>
    </row>
    <row r="36" outlineLevel="2" spans="1:7">
      <c r="A36" s="13" t="s">
        <v>43</v>
      </c>
      <c r="B36" s="11" t="s">
        <v>71</v>
      </c>
      <c r="C36" s="12" t="s">
        <v>32</v>
      </c>
      <c r="D36" s="12">
        <f>56+16</f>
        <v>72</v>
      </c>
      <c r="E36" s="14">
        <v>65</v>
      </c>
      <c r="F36" s="15">
        <f t="shared" ref="F36:F48" si="3">D36*E36</f>
        <v>4680</v>
      </c>
      <c r="G36" s="7" t="s">
        <v>23</v>
      </c>
    </row>
    <row r="37" outlineLevel="2" spans="1:7">
      <c r="A37" s="13" t="s">
        <v>45</v>
      </c>
      <c r="B37" s="11" t="s">
        <v>72</v>
      </c>
      <c r="C37" s="12" t="s">
        <v>73</v>
      </c>
      <c r="D37" s="12">
        <v>4</v>
      </c>
      <c r="E37" s="14">
        <v>200</v>
      </c>
      <c r="F37" s="15">
        <f t="shared" si="3"/>
        <v>800</v>
      </c>
      <c r="G37" s="7" t="s">
        <v>23</v>
      </c>
    </row>
    <row r="38" outlineLevel="2" spans="1:7">
      <c r="A38" s="13" t="s">
        <v>74</v>
      </c>
      <c r="B38" s="11" t="s">
        <v>75</v>
      </c>
      <c r="C38" s="12" t="s">
        <v>15</v>
      </c>
      <c r="D38" s="12">
        <f>(30+83)*0.7*0.4</f>
        <v>31.64</v>
      </c>
      <c r="E38" s="14">
        <v>30</v>
      </c>
      <c r="F38" s="15">
        <f t="shared" si="3"/>
        <v>949.2</v>
      </c>
      <c r="G38" s="7" t="s">
        <v>16</v>
      </c>
    </row>
    <row r="39" outlineLevel="2" spans="1:7">
      <c r="A39" s="13" t="s">
        <v>76</v>
      </c>
      <c r="B39" s="11" t="s">
        <v>77</v>
      </c>
      <c r="C39" s="12" t="s">
        <v>65</v>
      </c>
      <c r="D39" s="12">
        <v>1</v>
      </c>
      <c r="E39" s="14">
        <v>2441</v>
      </c>
      <c r="F39" s="15">
        <f t="shared" si="3"/>
        <v>2441</v>
      </c>
      <c r="G39" s="12" t="s">
        <v>42</v>
      </c>
    </row>
    <row r="40" outlineLevel="2" spans="1:7">
      <c r="A40" s="13" t="s">
        <v>78</v>
      </c>
      <c r="B40" s="11" t="s">
        <v>79</v>
      </c>
      <c r="C40" s="12" t="s">
        <v>32</v>
      </c>
      <c r="D40" s="12">
        <v>220</v>
      </c>
      <c r="E40" s="14">
        <v>12.5</v>
      </c>
      <c r="F40" s="15">
        <f t="shared" si="3"/>
        <v>2750</v>
      </c>
      <c r="G40" s="7" t="s">
        <v>23</v>
      </c>
    </row>
    <row r="41" outlineLevel="2" spans="1:7">
      <c r="A41" s="13" t="s">
        <v>80</v>
      </c>
      <c r="B41" s="11" t="s">
        <v>81</v>
      </c>
      <c r="C41" s="12" t="s">
        <v>32</v>
      </c>
      <c r="D41" s="12">
        <v>115</v>
      </c>
      <c r="E41" s="14">
        <v>13.6</v>
      </c>
      <c r="F41" s="15">
        <f t="shared" si="3"/>
        <v>1564</v>
      </c>
      <c r="G41" s="7" t="s">
        <v>23</v>
      </c>
    </row>
    <row r="42" outlineLevel="2" spans="1:7">
      <c r="A42" s="13" t="s">
        <v>82</v>
      </c>
      <c r="B42" s="11" t="s">
        <v>83</v>
      </c>
      <c r="C42" s="12" t="s">
        <v>84</v>
      </c>
      <c r="D42" s="12">
        <v>5</v>
      </c>
      <c r="E42" s="14">
        <v>1300</v>
      </c>
      <c r="F42" s="15">
        <f t="shared" si="3"/>
        <v>6500</v>
      </c>
      <c r="G42" s="7" t="s">
        <v>23</v>
      </c>
    </row>
    <row r="43" outlineLevel="2" spans="1:7">
      <c r="A43" s="13" t="s">
        <v>85</v>
      </c>
      <c r="B43" s="11" t="s">
        <v>86</v>
      </c>
      <c r="C43" s="12" t="s">
        <v>73</v>
      </c>
      <c r="D43" s="12">
        <v>5</v>
      </c>
      <c r="E43" s="14">
        <v>200</v>
      </c>
      <c r="F43" s="15">
        <f t="shared" si="3"/>
        <v>1000</v>
      </c>
      <c r="G43" s="7" t="s">
        <v>23</v>
      </c>
    </row>
    <row r="44" outlineLevel="2" spans="1:7">
      <c r="A44" s="13" t="s">
        <v>87</v>
      </c>
      <c r="B44" s="11" t="s">
        <v>88</v>
      </c>
      <c r="C44" s="12" t="s">
        <v>15</v>
      </c>
      <c r="D44" s="12">
        <f>(80+25)*0.7*0.4</f>
        <v>29.4</v>
      </c>
      <c r="E44" s="14">
        <v>30</v>
      </c>
      <c r="F44" s="15">
        <f t="shared" si="3"/>
        <v>882</v>
      </c>
      <c r="G44" s="7" t="s">
        <v>23</v>
      </c>
    </row>
    <row r="45" outlineLevel="2" spans="1:7">
      <c r="A45" s="13" t="s">
        <v>89</v>
      </c>
      <c r="B45" s="11" t="s">
        <v>90</v>
      </c>
      <c r="C45" s="12" t="s">
        <v>32</v>
      </c>
      <c r="D45" s="12">
        <v>110</v>
      </c>
      <c r="E45" s="14">
        <v>9.8</v>
      </c>
      <c r="F45" s="15">
        <f t="shared" si="3"/>
        <v>1078</v>
      </c>
      <c r="G45" s="7" t="s">
        <v>23</v>
      </c>
    </row>
    <row r="46" outlineLevel="2" spans="1:7">
      <c r="A46" s="13" t="s">
        <v>91</v>
      </c>
      <c r="B46" s="11" t="s">
        <v>92</v>
      </c>
      <c r="C46" s="12" t="s">
        <v>32</v>
      </c>
      <c r="D46" s="12">
        <v>110</v>
      </c>
      <c r="E46" s="14">
        <v>7.5</v>
      </c>
      <c r="F46" s="15">
        <f t="shared" si="3"/>
        <v>825</v>
      </c>
      <c r="G46" s="7" t="s">
        <v>23</v>
      </c>
    </row>
    <row r="47" outlineLevel="2" spans="1:7">
      <c r="A47" s="13" t="s">
        <v>93</v>
      </c>
      <c r="B47" s="11" t="s">
        <v>94</v>
      </c>
      <c r="C47" s="12" t="s">
        <v>73</v>
      </c>
      <c r="D47" s="12">
        <v>3</v>
      </c>
      <c r="E47" s="14">
        <v>280</v>
      </c>
      <c r="F47" s="15">
        <f t="shared" si="3"/>
        <v>840</v>
      </c>
      <c r="G47" s="12" t="s">
        <v>42</v>
      </c>
    </row>
    <row r="48" outlineLevel="2" spans="1:7">
      <c r="A48" s="13" t="s">
        <v>95</v>
      </c>
      <c r="B48" s="11" t="s">
        <v>96</v>
      </c>
      <c r="C48" s="12" t="s">
        <v>65</v>
      </c>
      <c r="D48" s="12">
        <v>3</v>
      </c>
      <c r="E48" s="14">
        <v>350</v>
      </c>
      <c r="F48" s="15">
        <f t="shared" si="3"/>
        <v>1050</v>
      </c>
      <c r="G48" s="7" t="s">
        <v>23</v>
      </c>
    </row>
    <row r="49" outlineLevel="2" spans="1:10">
      <c r="A49" s="16" t="s">
        <v>97</v>
      </c>
      <c r="B49" s="17" t="s">
        <v>98</v>
      </c>
      <c r="C49" s="18"/>
      <c r="D49" s="18"/>
      <c r="E49" s="18"/>
      <c r="F49" s="7">
        <f>SUM(F6:F48)</f>
        <v>392251</v>
      </c>
      <c r="G49" s="12"/>
      <c r="J49" s="19"/>
    </row>
    <row r="50" outlineLevel="2" spans="1:7">
      <c r="A50" s="13"/>
      <c r="B50" s="11"/>
      <c r="C50" s="12"/>
      <c r="D50" s="12"/>
      <c r="E50" s="12"/>
      <c r="F50" s="12"/>
      <c r="G50" s="12"/>
    </row>
    <row r="51" spans="7:7">
      <c r="G51" s="18"/>
    </row>
  </sheetData>
  <autoFilter ref="A6:G51">
    <extLst/>
  </autoFilter>
  <mergeCells count="8">
    <mergeCell ref="A2:G2"/>
    <mergeCell ref="A3:A6"/>
    <mergeCell ref="B3:B6"/>
    <mergeCell ref="C3:C6"/>
    <mergeCell ref="D3:D5"/>
    <mergeCell ref="E3:E5"/>
    <mergeCell ref="F3:F5"/>
    <mergeCell ref="G3:G6"/>
  </mergeCells>
  <conditionalFormatting sqref="B8">
    <cfRule type="expression" dxfId="0" priority="37">
      <formula>($A8="*")</formula>
    </cfRule>
    <cfRule type="expression" dxfId="1" priority="38">
      <formula>($A8="**")</formula>
    </cfRule>
    <cfRule type="expression" dxfId="2" priority="39">
      <formula>($A8="***")</formula>
    </cfRule>
  </conditionalFormatting>
  <conditionalFormatting sqref="B19">
    <cfRule type="expression" dxfId="0" priority="442">
      <formula>($A19="*")</formula>
    </cfRule>
    <cfRule type="expression" dxfId="1" priority="443">
      <formula>($A19="**")</formula>
    </cfRule>
    <cfRule type="expression" dxfId="2" priority="444">
      <formula>($A19="***")</formula>
    </cfRule>
  </conditionalFormatting>
  <conditionalFormatting sqref="C19">
    <cfRule type="expression" dxfId="0" priority="445">
      <formula>($A19="*")</formula>
    </cfRule>
    <cfRule type="expression" dxfId="1" priority="446">
      <formula>($A19="**")</formula>
    </cfRule>
    <cfRule type="expression" dxfId="2" priority="447">
      <formula>($A19="***")</formula>
    </cfRule>
  </conditionalFormatting>
  <conditionalFormatting sqref="A26">
    <cfRule type="expression" dxfId="0" priority="34">
      <formula>($A26="*")</formula>
    </cfRule>
    <cfRule type="expression" dxfId="1" priority="35">
      <formula>($A26="**")</formula>
    </cfRule>
    <cfRule type="expression" dxfId="2" priority="36">
      <formula>($A26="***")</formula>
    </cfRule>
  </conditionalFormatting>
  <conditionalFormatting sqref="B26">
    <cfRule type="expression" dxfId="0" priority="31">
      <formula>($A26="*")</formula>
    </cfRule>
    <cfRule type="expression" dxfId="1" priority="32">
      <formula>($A26="**")</formula>
    </cfRule>
    <cfRule type="expression" dxfId="2" priority="33">
      <formula>($A26="***")</formula>
    </cfRule>
  </conditionalFormatting>
  <conditionalFormatting sqref="C35">
    <cfRule type="expression" dxfId="0" priority="16">
      <formula>($A35="*")</formula>
    </cfRule>
    <cfRule type="expression" dxfId="1" priority="17">
      <formula>($A35="**")</formula>
    </cfRule>
    <cfRule type="expression" dxfId="2" priority="18">
      <formula>($A35="***")</formula>
    </cfRule>
  </conditionalFormatting>
  <conditionalFormatting sqref="C36">
    <cfRule type="expression" dxfId="0" priority="19">
      <formula>($A36="*")</formula>
    </cfRule>
    <cfRule type="expression" dxfId="1" priority="20">
      <formula>($A36="**")</formula>
    </cfRule>
    <cfRule type="expression" dxfId="2" priority="21">
      <formula>($A36="***")</formula>
    </cfRule>
  </conditionalFormatting>
  <conditionalFormatting sqref="A49:E49">
    <cfRule type="expression" dxfId="0" priority="13">
      <formula>($A49="*")</formula>
    </cfRule>
    <cfRule type="expression" dxfId="1" priority="14">
      <formula>($A49="**")</formula>
    </cfRule>
    <cfRule type="expression" dxfId="2" priority="15">
      <formula>($A49="***")</formula>
    </cfRule>
  </conditionalFormatting>
  <conditionalFormatting sqref="F49">
    <cfRule type="expression" dxfId="0" priority="7">
      <formula>($A49="*")</formula>
    </cfRule>
    <cfRule type="expression" dxfId="1" priority="8">
      <formula>($A49="**")</formula>
    </cfRule>
    <cfRule type="expression" dxfId="3" priority="9">
      <formula>($A49="***")</formula>
    </cfRule>
  </conditionalFormatting>
  <conditionalFormatting sqref="G51">
    <cfRule type="expression" dxfId="0" priority="464">
      <formula>(#REF!="*")</formula>
    </cfRule>
    <cfRule type="expression" dxfId="1" priority="465">
      <formula>(#REF!="**")</formula>
    </cfRule>
    <cfRule type="expression" dxfId="2" priority="466">
      <formula>(#REF!="***")</formula>
    </cfRule>
  </conditionalFormatting>
  <conditionalFormatting sqref="C22:C24">
    <cfRule type="expression" dxfId="0" priority="451">
      <formula>($A22="*")</formula>
    </cfRule>
    <cfRule type="expression" dxfId="1" priority="452">
      <formula>($A22="**")</formula>
    </cfRule>
    <cfRule type="expression" dxfId="2" priority="453">
      <formula>($A22="***")</formula>
    </cfRule>
  </conditionalFormatting>
  <conditionalFormatting sqref="A3:G3 A4:F6">
    <cfRule type="expression" dxfId="4" priority="460">
      <formula>($A3="*")</formula>
    </cfRule>
    <cfRule type="expression" dxfId="5" priority="461">
      <formula>($A3="**")</formula>
    </cfRule>
    <cfRule type="expression" dxfId="3" priority="462">
      <formula>($A3="***")</formula>
    </cfRule>
    <cfRule type="expression" dxfId="6" priority="463">
      <formula>($A3="****")</formula>
    </cfRule>
  </conditionalFormatting>
  <conditionalFormatting sqref="A7:G7 A8:A25 C8 B9:C18 B22:B24 B25:C25 C26:C34 A27:B27 B28:B36 D35:D36 B37:C48 A28:A48 A50:C50">
    <cfRule type="expression" dxfId="0" priority="457">
      <formula>($A7="*")</formula>
    </cfRule>
    <cfRule type="expression" dxfId="1" priority="458">
      <formula>($A7="**")</formula>
    </cfRule>
    <cfRule type="expression" dxfId="2" priority="459">
      <formula>($A7="***")</formula>
    </cfRule>
  </conditionalFormatting>
  <conditionalFormatting sqref="D8:D34 D37:D48 D50">
    <cfRule type="expression" dxfId="0" priority="115">
      <formula>($A8="*")</formula>
    </cfRule>
    <cfRule type="expression" dxfId="1" priority="116">
      <formula>($A8="**")</formula>
    </cfRule>
    <cfRule type="expression" dxfId="2" priority="117">
      <formula>($A8="***")</formula>
    </cfRule>
  </conditionalFormatting>
  <conditionalFormatting sqref="E8:G26 G27:G49 E50:G50">
    <cfRule type="expression" dxfId="0" priority="112">
      <formula>($A8="*")</formula>
    </cfRule>
    <cfRule type="expression" dxfId="1" priority="113">
      <formula>($A8="**")</formula>
    </cfRule>
    <cfRule type="expression" dxfId="3" priority="114">
      <formula>($A8="***")</formula>
    </cfRule>
  </conditionalFormatting>
  <conditionalFormatting sqref="B20:C21">
    <cfRule type="expression" dxfId="0" priority="40">
      <formula>($A20="*")</formula>
    </cfRule>
    <cfRule type="expression" dxfId="1" priority="41">
      <formula>($A20="**")</formula>
    </cfRule>
    <cfRule type="expression" dxfId="2" priority="42">
      <formula>($A20="***")</formula>
    </cfRule>
  </conditionalFormatting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安装工程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WPS_1585126405</cp:lastModifiedBy>
  <dcterms:created xsi:type="dcterms:W3CDTF">2021-09-14T02:04:00Z</dcterms:created>
  <dcterms:modified xsi:type="dcterms:W3CDTF">2021-12-22T07:44:35Z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243ACBB3EB6A440383C53FDA5136A1E3</vt:lpwstr>
  </property>
  <property fmtid="{D5CDD505-2E9C-101B-9397-08002B2CF9AE}" pid="3" name="KSOProductBuildVer">
    <vt:lpwstr>2052-11.1.0.10938</vt:lpwstr>
  </property>
  <property fmtid="{D5CDD505-2E9C-101B-9397-08002B2CF9AE}" pid="4" name="KSOReadingLayout">
    <vt:bool>true</vt:bool>
  </property>
</Properties>
</file>